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" yWindow="6240" windowWidth="28830" windowHeight="6300"/>
  </bookViews>
  <sheets>
    <sheet name="2013-14-fallupdate" sheetId="8" r:id="rId1"/>
  </sheets>
  <definedNames>
    <definedName name="_xlnm.Print_Area" localSheetId="0">'2013-14-fallupdate'!$A$1:$M$13</definedName>
    <definedName name="_xlnm.Print_Titles" localSheetId="0">'2013-14-fallupdate'!$A:$A,'2013-14-fallupdate'!$1:$8</definedName>
  </definedNames>
  <calcPr calcId="145621"/>
</workbook>
</file>

<file path=xl/calcChain.xml><?xml version="1.0" encoding="utf-8"?>
<calcChain xmlns="http://schemas.openxmlformats.org/spreadsheetml/2006/main">
  <c r="F11" i="8" l="1"/>
  <c r="G11" i="8" l="1"/>
  <c r="H11" i="8" l="1"/>
  <c r="I11" i="8" l="1"/>
  <c r="K11" i="8" l="1"/>
  <c r="M11" i="8" l="1"/>
  <c r="M13" i="8" s="1"/>
  <c r="L11" i="8"/>
</calcChain>
</file>

<file path=xl/sharedStrings.xml><?xml version="1.0" encoding="utf-8"?>
<sst xmlns="http://schemas.openxmlformats.org/spreadsheetml/2006/main" count="33" uniqueCount="27">
  <si>
    <t>growth</t>
  </si>
  <si>
    <t>TA ALLOCATION FORMULA</t>
  </si>
  <si>
    <t>(95% formula)</t>
  </si>
  <si>
    <t>(90% formula)</t>
  </si>
  <si>
    <t>Faculty</t>
  </si>
  <si>
    <t xml:space="preserve">Debited </t>
  </si>
  <si>
    <t>PRC</t>
  </si>
  <si>
    <t xml:space="preserve">Formula </t>
  </si>
  <si>
    <t>Department</t>
  </si>
  <si>
    <t>enrl</t>
  </si>
  <si>
    <t>proj enrl</t>
  </si>
  <si>
    <t>Fac FTE</t>
  </si>
  <si>
    <t>Debit</t>
  </si>
  <si>
    <t>Workload</t>
  </si>
  <si>
    <t>Ratio</t>
  </si>
  <si>
    <t>FTE</t>
  </si>
  <si>
    <t>Allocation</t>
  </si>
  <si>
    <t>2013/14 MODEL</t>
  </si>
  <si>
    <t>12/13</t>
  </si>
  <si>
    <t>2013-14</t>
  </si>
  <si>
    <t>TAFTE Allocations -- FA12 + WI13 + SP13</t>
  </si>
  <si>
    <t>FA12</t>
  </si>
  <si>
    <t>WI13</t>
  </si>
  <si>
    <t>xxx</t>
  </si>
  <si>
    <t>SP13</t>
  </si>
  <si>
    <t>DEPARTMENT</t>
  </si>
  <si>
    <t>Salary 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</si>
</sst>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m/d/yy;@"/>
    <numFmt numFmtId="165" formatCode="0.0%"/>
    <numFmt numFmtId="167" formatCode="_(* #,##0_);_(* \(#,##0\);_(* &quot;-&quot;??_);_(@_)"/>
  </numFmts>
  <fonts count="5" x14ac:knownFonts="1"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0" applyFont="1"/>
    <xf numFmtId="1" fontId="0" fillId="0" borderId="0" xfId="0" applyNumberFormat="1"/>
    <xf numFmtId="2" fontId="0" fillId="0" borderId="0" xfId="0" applyNumberFormat="1"/>
    <xf numFmtId="9" fontId="2" fillId="0" borderId="1" xfId="1" applyFont="1" applyBorder="1"/>
    <xf numFmtId="2" fontId="0" fillId="0" borderId="0" xfId="0" applyNumberFormat="1" applyFill="1"/>
    <xf numFmtId="1" fontId="0" fillId="0" borderId="2" xfId="0" applyNumberFormat="1" applyBorder="1"/>
    <xf numFmtId="0" fontId="0" fillId="0" borderId="2" xfId="0" applyBorder="1"/>
    <xf numFmtId="2" fontId="0" fillId="0" borderId="2" xfId="0" applyNumberFormat="1" applyBorder="1"/>
    <xf numFmtId="0" fontId="2" fillId="0" borderId="2" xfId="0" applyFont="1" applyBorder="1" applyAlignment="1">
      <alignment horizontal="center"/>
    </xf>
    <xf numFmtId="164" fontId="0" fillId="0" borderId="0" xfId="0" applyNumberFormat="1" applyAlignment="1">
      <alignment horizontal="center"/>
    </xf>
    <xf numFmtId="14" fontId="0" fillId="0" borderId="0" xfId="0" applyNumberFormat="1" applyAlignment="1">
      <alignment horizontal="center"/>
    </xf>
    <xf numFmtId="2" fontId="4" fillId="0" borderId="0" xfId="0" applyNumberFormat="1" applyFont="1"/>
    <xf numFmtId="2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1" fontId="0" fillId="0" borderId="0" xfId="0" applyNumberFormat="1" applyAlignment="1">
      <alignment horizontal="center"/>
    </xf>
    <xf numFmtId="165" fontId="0" fillId="0" borderId="0" xfId="0" quotePrefix="1" applyNumberFormat="1" applyAlignment="1">
      <alignment horizontal="center"/>
    </xf>
    <xf numFmtId="2" fontId="0" fillId="0" borderId="0" xfId="0" quotePrefix="1" applyNumberFormat="1" applyAlignment="1">
      <alignment horizontal="center"/>
    </xf>
    <xf numFmtId="0" fontId="4" fillId="0" borderId="0" xfId="0" applyFont="1"/>
    <xf numFmtId="0" fontId="0" fillId="0" borderId="0" xfId="0" applyFont="1" applyFill="1" applyAlignment="1">
      <alignment horizontal="center"/>
    </xf>
    <xf numFmtId="0" fontId="2" fillId="0" borderId="0" xfId="0" applyFont="1" applyFill="1"/>
    <xf numFmtId="1" fontId="0" fillId="0" borderId="0" xfId="0" applyNumberFormat="1" applyFill="1"/>
    <xf numFmtId="0" fontId="0" fillId="0" borderId="0" xfId="0" applyFill="1"/>
    <xf numFmtId="1" fontId="0" fillId="0" borderId="0" xfId="0" applyNumberFormat="1" applyBorder="1"/>
    <xf numFmtId="167" fontId="0" fillId="0" borderId="0" xfId="2" applyNumberFormat="1" applyFont="1"/>
    <xf numFmtId="9" fontId="2" fillId="0" borderId="0" xfId="1" applyFont="1" applyBorder="1"/>
  </cellXfs>
  <cellStyles count="3">
    <cellStyle name="Comma" xfId="2" builtinId="3"/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3"/>
  <sheetViews>
    <sheetView tabSelected="1" zoomScaleNormal="100" workbookViewId="0">
      <pane xSplit="1" ySplit="8" topLeftCell="B9" activePane="bottomRight" state="frozenSplit"/>
      <selection pane="topRight" activeCell="B1" sqref="B1"/>
      <selection pane="bottomLeft" activeCell="A8" sqref="A8"/>
      <selection pane="bottomRight"/>
    </sheetView>
  </sheetViews>
  <sheetFormatPr defaultRowHeight="12.75" x14ac:dyDescent="0.2"/>
  <cols>
    <col min="1" max="1" width="19.7109375" customWidth="1"/>
    <col min="2" max="2" width="9.140625" style="2" hidden="1" customWidth="1"/>
    <col min="3" max="3" width="8.140625" customWidth="1"/>
    <col min="4" max="5" width="9.140625" style="2" customWidth="1"/>
    <col min="7" max="7" width="10.140625" style="3" customWidth="1"/>
    <col min="9" max="9" width="9" customWidth="1"/>
    <col min="10" max="10" width="7.85546875" style="3" customWidth="1"/>
    <col min="11" max="11" width="8.5703125" style="3" customWidth="1"/>
    <col min="12" max="12" width="10.28515625" style="3" hidden="1" customWidth="1"/>
    <col min="13" max="13" width="10.28515625" style="3" customWidth="1"/>
    <col min="14" max="14" width="8" customWidth="1"/>
  </cols>
  <sheetData>
    <row r="1" spans="1:13" ht="15.75" x14ac:dyDescent="0.25">
      <c r="A1" s="1" t="s">
        <v>20</v>
      </c>
      <c r="K1" s="27"/>
      <c r="L1" s="4" t="s">
        <v>0</v>
      </c>
    </row>
    <row r="2" spans="1:13" ht="15.75" x14ac:dyDescent="0.25">
      <c r="A2" s="1" t="s">
        <v>17</v>
      </c>
    </row>
    <row r="3" spans="1:13" hidden="1" x14ac:dyDescent="0.2"/>
    <row r="5" spans="1:13" ht="15.75" x14ac:dyDescent="0.25">
      <c r="B5" s="6"/>
      <c r="C5" s="7"/>
      <c r="D5" s="6"/>
      <c r="E5" s="6"/>
      <c r="F5" s="7"/>
      <c r="G5" s="8"/>
      <c r="H5" s="9" t="s">
        <v>1</v>
      </c>
      <c r="I5" s="7"/>
      <c r="J5" s="8"/>
      <c r="K5" s="8"/>
      <c r="L5" s="8"/>
      <c r="M5" s="8"/>
    </row>
    <row r="6" spans="1:13" x14ac:dyDescent="0.2">
      <c r="B6" s="10"/>
      <c r="D6" s="11"/>
      <c r="E6" s="10"/>
      <c r="L6" s="12" t="s">
        <v>2</v>
      </c>
      <c r="M6" s="12" t="s">
        <v>3</v>
      </c>
    </row>
    <row r="7" spans="1:13" x14ac:dyDescent="0.2">
      <c r="B7" s="15" t="s">
        <v>23</v>
      </c>
      <c r="C7" s="16" t="s">
        <v>21</v>
      </c>
      <c r="D7" s="17" t="s">
        <v>22</v>
      </c>
      <c r="E7" s="15" t="s">
        <v>24</v>
      </c>
      <c r="F7" s="18" t="s">
        <v>18</v>
      </c>
      <c r="G7" s="19" t="s">
        <v>18</v>
      </c>
      <c r="H7" s="14" t="s">
        <v>4</v>
      </c>
      <c r="I7" s="14" t="s">
        <v>5</v>
      </c>
      <c r="J7" s="13" t="s">
        <v>6</v>
      </c>
      <c r="K7" s="13" t="s">
        <v>7</v>
      </c>
      <c r="L7" s="13" t="s">
        <v>19</v>
      </c>
      <c r="M7" s="13" t="s">
        <v>19</v>
      </c>
    </row>
    <row r="8" spans="1:13" x14ac:dyDescent="0.2">
      <c r="A8" s="20" t="s">
        <v>8</v>
      </c>
      <c r="B8" s="15" t="s">
        <v>9</v>
      </c>
      <c r="C8" s="21" t="s">
        <v>9</v>
      </c>
      <c r="D8" s="17" t="s">
        <v>9</v>
      </c>
      <c r="E8" s="15" t="s">
        <v>9</v>
      </c>
      <c r="F8" s="14" t="s">
        <v>10</v>
      </c>
      <c r="G8" s="13" t="s">
        <v>11</v>
      </c>
      <c r="H8" s="14" t="s">
        <v>12</v>
      </c>
      <c r="I8" s="14" t="s">
        <v>13</v>
      </c>
      <c r="J8" s="13" t="s">
        <v>14</v>
      </c>
      <c r="K8" s="13" t="s">
        <v>15</v>
      </c>
      <c r="L8" s="13" t="s">
        <v>16</v>
      </c>
      <c r="M8" s="13" t="s">
        <v>16</v>
      </c>
    </row>
    <row r="9" spans="1:13" s="24" customFormat="1" ht="15.75" x14ac:dyDescent="0.25">
      <c r="A9" s="22"/>
      <c r="B9" s="23"/>
      <c r="C9" s="22"/>
      <c r="D9" s="23"/>
      <c r="E9" s="23"/>
      <c r="G9" s="5"/>
      <c r="J9" s="5"/>
      <c r="K9" s="5"/>
      <c r="L9" s="5"/>
      <c r="M9" s="5"/>
    </row>
    <row r="10" spans="1:13" ht="15.75" x14ac:dyDescent="0.25">
      <c r="A10" s="1"/>
      <c r="C10" s="1"/>
    </row>
    <row r="11" spans="1:13" x14ac:dyDescent="0.2">
      <c r="A11" t="s">
        <v>25</v>
      </c>
      <c r="C11" s="2">
        <v>7662</v>
      </c>
      <c r="D11" s="2">
        <v>7179</v>
      </c>
      <c r="E11" s="2">
        <v>6251</v>
      </c>
      <c r="F11">
        <f>ROUND(SUM(C11:E11)/3,0)</f>
        <v>7031</v>
      </c>
      <c r="G11" s="5">
        <f>52.1+8.68</f>
        <v>60.78</v>
      </c>
      <c r="H11">
        <f>ROUND(G11*20,0)</f>
        <v>1216</v>
      </c>
      <c r="I11">
        <f>F11-H11</f>
        <v>5815</v>
      </c>
      <c r="J11" s="3">
        <v>28.2</v>
      </c>
      <c r="K11" s="3">
        <f>ROUND(I11/J11/4,2)</f>
        <v>51.55</v>
      </c>
      <c r="L11" s="3">
        <f>ROUND(0.95*K11,2)</f>
        <v>48.97</v>
      </c>
      <c r="M11" s="3">
        <f>ROUND(0.9*K11,2)</f>
        <v>46.4</v>
      </c>
    </row>
    <row r="12" spans="1:13" x14ac:dyDescent="0.2">
      <c r="C12" s="25"/>
    </row>
    <row r="13" spans="1:13" x14ac:dyDescent="0.2">
      <c r="K13" s="3" t="s">
        <v>26</v>
      </c>
      <c r="M13" s="26">
        <f>M11*35310</f>
        <v>1638384</v>
      </c>
    </row>
  </sheetData>
  <printOptions horizontalCentered="1"/>
  <pageMargins left="0.25" right="0.25" top="0.75" bottom="0.7" header="0.5" footer="0.25"/>
  <pageSetup scale="70" fitToHeight="0" orientation="portrait" horizontalDpi="300" verticalDpi="300" r:id="rId1"/>
  <headerFooter alignWithMargins="0">
    <oddHeader xml:space="preserve">&amp;C </oddHeader>
    <oddFooter>&amp;L&amp;F&amp;CPage &amp;P&amp;R&amp;D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2013-14-fallupdate</vt:lpstr>
      <vt:lpstr>'2013-14-fallupdate'!Print_Area</vt:lpstr>
      <vt:lpstr>'2013-14-fallupdate'!Print_Titles</vt:lpstr>
    </vt:vector>
  </TitlesOfParts>
  <Company>University of California, San Diego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Kathy Farrelly</dc:creator>
  <cp:lastModifiedBy>Farrelly, Kathy</cp:lastModifiedBy>
  <cp:lastPrinted>2013-10-08T19:49:08Z</cp:lastPrinted>
  <dcterms:created xsi:type="dcterms:W3CDTF">2008-02-19T19:23:09Z</dcterms:created>
  <dcterms:modified xsi:type="dcterms:W3CDTF">2013-10-15T14:29:27Z</dcterms:modified>
</cp:coreProperties>
</file>